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report_output.php-2" sheetId="1" r:id="rId1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I23" i="1"/>
  <c r="I22" i="1"/>
  <c r="I21" i="1"/>
  <c r="I20" i="1"/>
  <c r="I19" i="1"/>
  <c r="I17" i="1"/>
  <c r="I16" i="1"/>
  <c r="I14" i="1"/>
  <c r="I13" i="1"/>
  <c r="I12" i="1"/>
  <c r="I11" i="1"/>
  <c r="I10" i="1"/>
  <c r="I9" i="1"/>
  <c r="I8" i="1"/>
  <c r="I7" i="1"/>
  <c r="I6" i="1"/>
  <c r="I5" i="1"/>
  <c r="I4" i="1"/>
  <c r="I24" i="1" l="1"/>
  <c r="I25" i="1"/>
</calcChain>
</file>

<file path=xl/sharedStrings.xml><?xml version="1.0" encoding="utf-8"?>
<sst xmlns="http://schemas.openxmlformats.org/spreadsheetml/2006/main" count="79" uniqueCount="48">
  <si>
    <t>Institution</t>
  </si>
  <si>
    <t>q_8_3</t>
  </si>
  <si>
    <t>q_6_1</t>
  </si>
  <si>
    <t>q_6_2</t>
  </si>
  <si>
    <t>q_6_3</t>
  </si>
  <si>
    <t>q_6_4</t>
  </si>
  <si>
    <t>q_6_5</t>
  </si>
  <si>
    <t>q_6_6</t>
  </si>
  <si>
    <t>q_6_4+q_6_5+q_6_6</t>
  </si>
  <si>
    <t>Brock University</t>
  </si>
  <si>
    <t>yes</t>
  </si>
  <si>
    <t>Carleton University</t>
  </si>
  <si>
    <t>no</t>
  </si>
  <si>
    <t>University of Guelph</t>
  </si>
  <si>
    <t>Lakehead University</t>
  </si>
  <si>
    <t>Laurentian University</t>
  </si>
  <si>
    <t>McMaster University</t>
  </si>
  <si>
    <t>Nipissing University</t>
  </si>
  <si>
    <t>Ontario College of Art and Design</t>
  </si>
  <si>
    <t>University of Ontario Institute of Technology</t>
  </si>
  <si>
    <t>Université d'Ottawa</t>
  </si>
  <si>
    <t>Queen's University</t>
  </si>
  <si>
    <t>Royal Military of College of Canada</t>
  </si>
  <si>
    <t>N/R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</si>
  <si>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</si>
  <si>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</si>
  <si>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</si>
  <si>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</si>
  <si>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</si>
  <si>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</si>
  <si>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</si>
  <si>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</si>
  <si>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National Average</t>
  </si>
  <si>
    <t>National Total</t>
  </si>
  <si>
    <t>Notes</t>
  </si>
  <si>
    <t>Professional staff</t>
  </si>
  <si>
    <t>Support staff</t>
  </si>
  <si>
    <t>Casual staff</t>
  </si>
  <si>
    <t>Total staffing expenditures</t>
  </si>
  <si>
    <t>Fringe benefits</t>
  </si>
  <si>
    <t>Other operating expenditures</t>
  </si>
  <si>
    <t>Total</t>
  </si>
  <si>
    <t>Personnel professionel</t>
  </si>
  <si>
    <t>Personnel de soutien</t>
  </si>
  <si>
    <t>Personnel temporaire</t>
  </si>
  <si>
    <t>Masse salariale totale</t>
  </si>
  <si>
    <t>Avantages sociaux</t>
  </si>
  <si>
    <t>Autres dépenses de fonctionnement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</si>
</sst>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Times New Roman"/>
      <family val="1"/>
    </font>
    <font>
      <b/>
      <i/>
      <sz val="9.5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A22" sqref="A22:XFD22"/>
    </sheetView>
  </sheetViews>
  <sheetFormatPr defaultRowHeight="15" x14ac:dyDescent="0.25"/>
  <cols>
    <col min="1" max="1" width="36.5703125" bestFit="1" customWidth="1"/>
    <col min="2" max="2" width="6.140625" bestFit="1" customWidth="1"/>
    <col min="3" max="8" width="14" customWidth="1"/>
    <col min="9" max="9" width="18.7109375" bestFit="1" customWidth="1"/>
  </cols>
  <sheetData>
    <row r="1" spans="1:9" ht="25.5" x14ac:dyDescent="0.25">
      <c r="B1" s="4" t="s">
        <v>34</v>
      </c>
      <c r="C1" s="5" t="s">
        <v>35</v>
      </c>
      <c r="D1" s="5" t="s">
        <v>36</v>
      </c>
      <c r="E1" s="6" t="s">
        <v>37</v>
      </c>
      <c r="F1" s="5" t="s">
        <v>38</v>
      </c>
      <c r="G1" s="5" t="s">
        <v>39</v>
      </c>
      <c r="H1" s="5" t="s">
        <v>40</v>
      </c>
      <c r="I1" s="7" t="s">
        <v>41</v>
      </c>
    </row>
    <row r="2" spans="1:9" ht="41.25" thickBot="1" x14ac:dyDescent="0.3">
      <c r="B2" s="8"/>
      <c r="C2" s="9" t="s">
        <v>42</v>
      </c>
      <c r="D2" s="9" t="s">
        <v>43</v>
      </c>
      <c r="E2" s="10" t="s">
        <v>44</v>
      </c>
      <c r="F2" s="9" t="s">
        <v>45</v>
      </c>
      <c r="G2" s="9" t="s">
        <v>46</v>
      </c>
      <c r="H2" s="9" t="s">
        <v>47</v>
      </c>
      <c r="I2" s="11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2" t="s">
        <v>9</v>
      </c>
      <c r="B4" s="2" t="s">
        <v>10</v>
      </c>
      <c r="C4" s="2">
        <v>2759465</v>
      </c>
      <c r="D4" s="2">
        <v>728852</v>
      </c>
      <c r="E4" s="2">
        <v>47836</v>
      </c>
      <c r="F4" s="2">
        <v>3536153</v>
      </c>
      <c r="G4" s="2">
        <v>747496</v>
      </c>
      <c r="H4" s="2">
        <v>614428</v>
      </c>
      <c r="I4" s="2">
        <f>3536153+747496+614428</f>
        <v>4898077</v>
      </c>
    </row>
    <row r="5" spans="1:9" x14ac:dyDescent="0.25">
      <c r="A5" s="2" t="s">
        <v>11</v>
      </c>
      <c r="B5" s="2" t="s">
        <v>12</v>
      </c>
      <c r="C5" s="2">
        <v>2965329</v>
      </c>
      <c r="D5" s="2">
        <v>4548735</v>
      </c>
      <c r="E5" s="2">
        <v>621891</v>
      </c>
      <c r="F5" s="2">
        <v>8135955</v>
      </c>
      <c r="G5" s="2">
        <v>1414901</v>
      </c>
      <c r="H5" s="2">
        <v>735727</v>
      </c>
      <c r="I5" s="2">
        <f>8135955+1414901+735727</f>
        <v>10286583</v>
      </c>
    </row>
    <row r="6" spans="1:9" x14ac:dyDescent="0.25">
      <c r="A6" s="2" t="s">
        <v>13</v>
      </c>
      <c r="B6" s="2" t="s">
        <v>12</v>
      </c>
      <c r="C6" s="2">
        <v>3599683</v>
      </c>
      <c r="D6" s="2">
        <v>2918288</v>
      </c>
      <c r="E6" s="2">
        <v>235972</v>
      </c>
      <c r="F6" s="2">
        <v>6753943</v>
      </c>
      <c r="G6" s="2">
        <v>1819717</v>
      </c>
      <c r="H6" s="2">
        <v>1591661</v>
      </c>
      <c r="I6" s="2">
        <f>6753943+1819717+1591661</f>
        <v>10165321</v>
      </c>
    </row>
    <row r="7" spans="1:9" x14ac:dyDescent="0.25">
      <c r="A7" s="2" t="s">
        <v>14</v>
      </c>
      <c r="B7" s="2" t="s">
        <v>10</v>
      </c>
      <c r="C7" s="2">
        <v>1015207</v>
      </c>
      <c r="D7" s="2">
        <v>929827</v>
      </c>
      <c r="E7" s="2">
        <v>75055</v>
      </c>
      <c r="F7" s="2">
        <v>2020089</v>
      </c>
      <c r="G7" s="2">
        <v>368387</v>
      </c>
      <c r="H7" s="2">
        <v>318103</v>
      </c>
      <c r="I7" s="2">
        <f>2020089+368387+318103</f>
        <v>2706579</v>
      </c>
    </row>
    <row r="8" spans="1:9" x14ac:dyDescent="0.25">
      <c r="A8" s="2" t="s">
        <v>15</v>
      </c>
      <c r="B8" s="2" t="s">
        <v>12</v>
      </c>
      <c r="C8" s="2">
        <v>1140805</v>
      </c>
      <c r="D8" s="2">
        <v>929169</v>
      </c>
      <c r="E8" s="2">
        <v>71682</v>
      </c>
      <c r="F8" s="2">
        <v>2141656</v>
      </c>
      <c r="G8" s="2">
        <v>499622</v>
      </c>
      <c r="H8" s="2">
        <v>80442</v>
      </c>
      <c r="I8" s="2">
        <f>2141656+499622+80442</f>
        <v>2721720</v>
      </c>
    </row>
    <row r="9" spans="1:9" x14ac:dyDescent="0.25">
      <c r="A9" s="2" t="s">
        <v>16</v>
      </c>
      <c r="B9" s="2" t="s">
        <v>12</v>
      </c>
      <c r="C9" s="2">
        <v>4494790</v>
      </c>
      <c r="D9" s="2">
        <v>3382347</v>
      </c>
      <c r="E9" s="2">
        <v>547886</v>
      </c>
      <c r="F9" s="2">
        <v>8425023</v>
      </c>
      <c r="G9" s="2">
        <v>2354962</v>
      </c>
      <c r="H9" s="2">
        <v>1318918</v>
      </c>
      <c r="I9" s="2">
        <f>8425023+2354962+1318918</f>
        <v>12098903</v>
      </c>
    </row>
    <row r="10" spans="1:9" x14ac:dyDescent="0.25">
      <c r="A10" s="2" t="s">
        <v>17</v>
      </c>
      <c r="B10" s="2" t="s">
        <v>12</v>
      </c>
      <c r="C10" s="2">
        <v>452020</v>
      </c>
      <c r="D10" s="2">
        <v>614508</v>
      </c>
      <c r="E10" s="2">
        <v>3687</v>
      </c>
      <c r="F10" s="2">
        <v>1070215</v>
      </c>
      <c r="G10" s="2">
        <v>218965</v>
      </c>
      <c r="H10" s="2">
        <v>101940</v>
      </c>
      <c r="I10" s="2">
        <f>1070215+218965+101940</f>
        <v>1391120</v>
      </c>
    </row>
    <row r="11" spans="1:9" x14ac:dyDescent="0.25">
      <c r="A11" s="2" t="s">
        <v>18</v>
      </c>
      <c r="B11" s="2" t="s">
        <v>12</v>
      </c>
      <c r="C11" s="2">
        <v>656084</v>
      </c>
      <c r="D11" s="2">
        <v>428193</v>
      </c>
      <c r="E11" s="2">
        <v>43133</v>
      </c>
      <c r="F11" s="2">
        <v>1127410</v>
      </c>
      <c r="G11" s="2">
        <v>185659</v>
      </c>
      <c r="H11" s="2">
        <v>98046</v>
      </c>
      <c r="I11" s="2">
        <f>1127410+185659+98046</f>
        <v>1411115</v>
      </c>
    </row>
    <row r="12" spans="1:9" ht="30" x14ac:dyDescent="0.25">
      <c r="A12" s="2" t="s">
        <v>19</v>
      </c>
      <c r="B12" s="2" t="s">
        <v>12</v>
      </c>
      <c r="C12" s="2">
        <v>749208</v>
      </c>
      <c r="D12" s="2">
        <v>559002</v>
      </c>
      <c r="E12" s="2">
        <v>121130</v>
      </c>
      <c r="F12" s="2">
        <v>1429340</v>
      </c>
      <c r="G12" s="2">
        <v>276176</v>
      </c>
      <c r="H12" s="2">
        <v>87786</v>
      </c>
      <c r="I12" s="2">
        <f>1429340+276176+87786</f>
        <v>1793302</v>
      </c>
    </row>
    <row r="13" spans="1:9" x14ac:dyDescent="0.25">
      <c r="A13" s="2" t="s">
        <v>20</v>
      </c>
      <c r="B13" s="2" t="s">
        <v>12</v>
      </c>
      <c r="C13" s="2">
        <v>3881097</v>
      </c>
      <c r="D13" s="2">
        <v>5571273</v>
      </c>
      <c r="E13" s="2">
        <v>324970</v>
      </c>
      <c r="F13" s="2">
        <v>9777340</v>
      </c>
      <c r="G13" s="2">
        <v>2282212</v>
      </c>
      <c r="H13" s="2">
        <v>2122414</v>
      </c>
      <c r="I13" s="2">
        <f>9777340+2282212+2122414</f>
        <v>14181966</v>
      </c>
    </row>
    <row r="14" spans="1:9" x14ac:dyDescent="0.25">
      <c r="A14" s="2" t="s">
        <v>21</v>
      </c>
      <c r="B14" s="2" t="s">
        <v>12</v>
      </c>
      <c r="C14" s="2">
        <v>3961929</v>
      </c>
      <c r="D14" s="2">
        <v>3995928</v>
      </c>
      <c r="E14" s="2">
        <v>360209</v>
      </c>
      <c r="F14" s="2">
        <v>8318066</v>
      </c>
      <c r="G14" s="2">
        <v>1604660</v>
      </c>
      <c r="H14" s="2">
        <v>1180652</v>
      </c>
      <c r="I14" s="2">
        <f>8318066+1604660+1180652</f>
        <v>11103378</v>
      </c>
    </row>
    <row r="15" spans="1:9" x14ac:dyDescent="0.25">
      <c r="A15" s="2" t="s">
        <v>22</v>
      </c>
      <c r="B15" s="2" t="s">
        <v>23</v>
      </c>
      <c r="C15" s="2" t="s">
        <v>23</v>
      </c>
      <c r="D15" s="2" t="s">
        <v>23</v>
      </c>
      <c r="E15" s="2" t="s">
        <v>23</v>
      </c>
      <c r="F15" s="2" t="s">
        <v>23</v>
      </c>
      <c r="G15" s="2" t="s">
        <v>23</v>
      </c>
      <c r="H15" s="2" t="s">
        <v>23</v>
      </c>
      <c r="I15" s="2" t="s">
        <v>23</v>
      </c>
    </row>
    <row r="16" spans="1:9" x14ac:dyDescent="0.25">
      <c r="A16" s="2" t="s">
        <v>24</v>
      </c>
      <c r="B16" s="2" t="s">
        <v>10</v>
      </c>
      <c r="C16" s="2">
        <v>2504203</v>
      </c>
      <c r="D16" s="2">
        <v>2899197</v>
      </c>
      <c r="E16" s="2">
        <v>320575</v>
      </c>
      <c r="F16" s="2">
        <v>5723975</v>
      </c>
      <c r="G16" s="2">
        <v>1337001</v>
      </c>
      <c r="H16" s="2">
        <v>678797</v>
      </c>
      <c r="I16" s="2">
        <f>5723975+1337001+678797</f>
        <v>7739773</v>
      </c>
    </row>
    <row r="17" spans="1:9" x14ac:dyDescent="0.25">
      <c r="A17" s="2" t="s">
        <v>25</v>
      </c>
      <c r="B17" s="2" t="s">
        <v>12</v>
      </c>
      <c r="C17" s="2">
        <v>15634550</v>
      </c>
      <c r="D17" s="2">
        <v>16881102</v>
      </c>
      <c r="E17" s="2">
        <v>4189696</v>
      </c>
      <c r="F17" s="2">
        <v>36705348</v>
      </c>
      <c r="G17" s="2">
        <v>8294499</v>
      </c>
      <c r="H17" s="2">
        <v>6536809</v>
      </c>
      <c r="I17" s="2">
        <f>36705348+8294499+6536809</f>
        <v>51536656</v>
      </c>
    </row>
    <row r="18" spans="1:9" x14ac:dyDescent="0.25">
      <c r="A18" s="2" t="s">
        <v>26</v>
      </c>
      <c r="B18" s="2" t="s">
        <v>23</v>
      </c>
      <c r="C18" s="2" t="s">
        <v>23</v>
      </c>
      <c r="D18" s="2" t="s">
        <v>23</v>
      </c>
      <c r="E18" s="2" t="s">
        <v>23</v>
      </c>
      <c r="F18" s="2" t="s">
        <v>23</v>
      </c>
      <c r="G18" s="2" t="s">
        <v>23</v>
      </c>
      <c r="H18" s="2" t="s">
        <v>23</v>
      </c>
      <c r="I18" s="2" t="s">
        <v>23</v>
      </c>
    </row>
    <row r="19" spans="1:9" x14ac:dyDescent="0.25">
      <c r="A19" s="2" t="s">
        <v>27</v>
      </c>
      <c r="B19" s="2" t="s">
        <v>12</v>
      </c>
      <c r="C19" s="2">
        <v>3001625</v>
      </c>
      <c r="D19" s="2">
        <v>3751387</v>
      </c>
      <c r="E19" s="2">
        <v>842781</v>
      </c>
      <c r="F19" s="2">
        <v>7595793</v>
      </c>
      <c r="G19" s="2">
        <v>1566507</v>
      </c>
      <c r="H19" s="2">
        <v>1250383</v>
      </c>
      <c r="I19" s="2">
        <f>7595793+1566507+1250383</f>
        <v>10412683</v>
      </c>
    </row>
    <row r="20" spans="1:9" x14ac:dyDescent="0.25">
      <c r="A20" s="2" t="s">
        <v>28</v>
      </c>
      <c r="B20" s="2" t="s">
        <v>12</v>
      </c>
      <c r="C20" s="2">
        <v>4934521</v>
      </c>
      <c r="D20" s="2">
        <v>4215965</v>
      </c>
      <c r="E20" s="2">
        <v>346378</v>
      </c>
      <c r="F20" s="2">
        <v>9496864</v>
      </c>
      <c r="G20" s="2">
        <v>2539759</v>
      </c>
      <c r="H20" s="2">
        <v>711875</v>
      </c>
      <c r="I20" s="2">
        <f>9496864+2539759+711875</f>
        <v>12748498</v>
      </c>
    </row>
    <row r="21" spans="1:9" x14ac:dyDescent="0.25">
      <c r="A21" s="2" t="s">
        <v>29</v>
      </c>
      <c r="B21" s="2" t="s">
        <v>12</v>
      </c>
      <c r="C21" s="2">
        <v>2061478</v>
      </c>
      <c r="D21" s="2">
        <v>1680187</v>
      </c>
      <c r="E21" s="2">
        <v>105255</v>
      </c>
      <c r="F21" s="2">
        <v>3846920</v>
      </c>
      <c r="G21" s="2">
        <v>38020</v>
      </c>
      <c r="H21" s="2">
        <v>726683</v>
      </c>
      <c r="I21" s="2">
        <f>3846920+38020+726683</f>
        <v>4611623</v>
      </c>
    </row>
    <row r="22" spans="1:9" x14ac:dyDescent="0.25">
      <c r="A22" s="2" t="s">
        <v>30</v>
      </c>
      <c r="B22" s="2" t="s">
        <v>12</v>
      </c>
      <c r="C22" s="2">
        <v>2655459</v>
      </c>
      <c r="D22" s="2">
        <v>3217471</v>
      </c>
      <c r="E22" s="2">
        <v>91064</v>
      </c>
      <c r="F22" s="2">
        <v>5963994</v>
      </c>
      <c r="G22" s="2">
        <v>1357754</v>
      </c>
      <c r="H22" s="2">
        <v>226362</v>
      </c>
      <c r="I22" s="2">
        <f>5963994+1357754+226362</f>
        <v>7548110</v>
      </c>
    </row>
    <row r="23" spans="1:9" x14ac:dyDescent="0.25">
      <c r="A23" s="2" t="s">
        <v>31</v>
      </c>
      <c r="B23" s="2" t="s">
        <v>12</v>
      </c>
      <c r="C23" s="2">
        <v>6378544</v>
      </c>
      <c r="D23" s="2">
        <v>5634020</v>
      </c>
      <c r="E23" s="2">
        <v>932653</v>
      </c>
      <c r="F23" s="2">
        <v>12945217</v>
      </c>
      <c r="G23" s="2">
        <v>2839176</v>
      </c>
      <c r="H23" s="2">
        <v>3735150</v>
      </c>
      <c r="I23" s="2">
        <f>12945217+2839176+3735150</f>
        <v>19519543</v>
      </c>
    </row>
    <row r="24" spans="1:9" x14ac:dyDescent="0.25">
      <c r="A24" s="3" t="s">
        <v>32</v>
      </c>
      <c r="B24" s="2" t="e">
        <f>AVERAGE(B4,B5,B6,B7,B8,B9,B10,B11,B12,B13,B14,B16,B17,B19,B20,B21,B22,B23)</f>
        <v>#DIV/0!</v>
      </c>
      <c r="C24" s="2">
        <f>AVERAGE(C4,C5,C6,C7,C8,C9,C10,C11,C12,C13,C14,C16,C17,C19,C20,C21,C22,C23)</f>
        <v>3491444.277777778</v>
      </c>
      <c r="D24" s="2">
        <f>AVERAGE(D4,D5,D6,D7,D8,D9,D10,D11,D12,D13,D14,D16,D17,D19,D20,D21,D22,D23)</f>
        <v>3493636.1666666665</v>
      </c>
      <c r="E24" s="2">
        <f>AVERAGE(E4,E5,E6,E7,E8,E9,E10,E11,E12,E13,E14,E16,E17,E19,E20,E21,E22,E23)</f>
        <v>515658.5</v>
      </c>
      <c r="F24" s="2">
        <f>AVERAGE(F4,F5,F6,F7,F8,F9,F10,F11,F12,F13,F14,F16,F17,F19,F20,F21,F22,F23)</f>
        <v>7500738.944444444</v>
      </c>
      <c r="G24" s="2">
        <f>AVERAGE(G4,G5,G6,G7,G8,G9,G10,G11,G12,G13,G14,G16,G17,G19,G20,G21,G22,G23)</f>
        <v>1652526.2777777778</v>
      </c>
      <c r="H24" s="2">
        <f>AVERAGE(H4,H5,H6,H7,H8,H9,H10,H11,H12,H13,H14,H16,H17,H19,H20,H21,H22,H23)</f>
        <v>1228676.4444444445</v>
      </c>
      <c r="I24" s="2">
        <f>AVERAGE(I4,I5,I6,I7,I8,I9,I10,I11,I12,I13,I14,I16,I17,I19,I20,I21,I22,I23)</f>
        <v>10381941.666666666</v>
      </c>
    </row>
    <row r="25" spans="1:9" x14ac:dyDescent="0.25">
      <c r="A25" s="3" t="s">
        <v>33</v>
      </c>
      <c r="B25" s="2">
        <f>SUM(B4,B5,B6,B7,B8,B9,B10,B11,B12,B13,B14,B16,B17,B19,B20,B21,B22,B23)</f>
        <v>0</v>
      </c>
      <c r="C25" s="2">
        <f>SUM(C4,C5,C6,C7,C8,C9,C10,C11,C12,C13,C14,C16,C17,C19,C20,C21,C22,C23)</f>
        <v>62845997</v>
      </c>
      <c r="D25" s="2">
        <f>SUM(D4,D5,D6,D7,D8,D9,D10,D11,D12,D13,D14,D16,D17,D19,D20,D21,D22,D23)</f>
        <v>62885451</v>
      </c>
      <c r="E25" s="2">
        <f>SUM(E4,E5,E6,E7,E8,E9,E10,E11,E12,E13,E14,E16,E17,E19,E20,E21,E22,E23)</f>
        <v>9281853</v>
      </c>
      <c r="F25" s="2">
        <f>SUM(F4,F5,F6,F7,F8,F9,F10,F11,F12,F13,F14,F16,F17,F19,F20,F21,F22,F23)</f>
        <v>135013301</v>
      </c>
      <c r="G25" s="2">
        <f>SUM(G4,G5,G6,G7,G8,G9,G10,G11,G12,G13,G14,G16,G17,G19,G20,G21,G22,G23)</f>
        <v>29745473</v>
      </c>
      <c r="H25" s="2">
        <f>SUM(H4,H5,H6,H7,H8,H9,H10,H11,H12,H13,H14,H16,H17,H19,H20,H21,H22,H23)</f>
        <v>22116176</v>
      </c>
      <c r="I25" s="2">
        <f>SUM(I4,I5,I6,I7,I8,I9,I10,I11,I12,I13,I14,I16,I17,I19,I20,I21,I22,I23)</f>
        <v>186874950</v>
      </c>
    </row>
  </sheetData>
  <mergeCells count="2">
    <mergeCell ref="B1:B2"/>
    <mergeCell ref="I1:I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report_output.php-2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kmccolgan</dc:creator>
  <cp:lastModifiedBy>kmccolgan</cp:lastModifiedBy>
  <dcterms:created xsi:type="dcterms:W3CDTF">2011-11-01T19:20:48Z</dcterms:created>
  <dcterms:modified xsi:type="dcterms:W3CDTF">2011-11-01T19:20:48Z</dcterms:modified>
</cp:coreProperties>
</file>